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ator" sheetId="1" state="visible" r:id="rId3"/>
    <sheet name="Notes" sheetId="2" state="visible" r:id="rId4"/>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13" authorId="0">
      <text>
        <r>
          <rPr>
            <sz val="10"/>
            <rFont val="Arial"/>
            <family val="2"/>
          </rPr>
          <t xml:space="preserve">Example only. LocaliQ 2026 Search Advertising Benchmarks list USD 4.76 average CPC for physicians and surgeons (about AED 17.48 at 3.6725). US data; replace with your own Google Ads CPC. Source: https://localiq.com/blog/search-advertising-benchmarks/</t>
        </r>
      </text>
    </comment>
  </commentList>
</comments>
</file>

<file path=xl/sharedStrings.xml><?xml version="1.0" encoding="utf-8"?>
<sst xmlns="http://schemas.openxmlformats.org/spreadsheetml/2006/main" count="41" uniqueCount="41">
  <si>
    <t xml:space="preserve">SEO ROI Calculator for UAE Businesses</t>
  </si>
  <si>
    <t xml:space="preserve">Blue cells on a yellow background are inputs. Change them to match your business. Everything else is calculated. Example values are a hypothetical Dubai clinic.</t>
  </si>
  <si>
    <t xml:space="preserve">Inputs</t>
  </si>
  <si>
    <t xml:space="preserve">Monthly SEO fee (AED)</t>
  </si>
  <si>
    <t xml:space="preserve">Extra organic visits a month once SEO is at full effect</t>
  </si>
  <si>
    <t xml:space="preserve">Months before SEO starts adding visits</t>
  </si>
  <si>
    <t xml:space="preserve">Month SEO reaches full effect</t>
  </si>
  <si>
    <t xml:space="preserve">Visit to lead or booking rate</t>
  </si>
  <si>
    <t xml:space="preserve">Lead to customer close rate</t>
  </si>
  <si>
    <t xml:space="preserve">Average first year value of a customer (AED)</t>
  </si>
  <si>
    <t xml:space="preserve">Gross margin</t>
  </si>
  <si>
    <t xml:space="preserve">Optional: average Google Ads cost per click (AED)</t>
  </si>
  <si>
    <t xml:space="preserve">Results</t>
  </si>
  <si>
    <t xml:space="preserve">Profit from SEO a month at full effect (AED)</t>
  </si>
  <si>
    <t xml:space="preserve">Customers a month at full effect</t>
  </si>
  <si>
    <t xml:space="preserve">Break even: extra visits needed a month</t>
  </si>
  <si>
    <t xml:space="preserve">Year 1 SEO cost (AED)</t>
  </si>
  <si>
    <t xml:space="preserve">Year 1 gross profit from SEO (AED)</t>
  </si>
  <si>
    <t xml:space="preserve">Year 1 ROI</t>
  </si>
  <si>
    <t xml:space="preserve">Year 2 ROI (on year 2 fees)</t>
  </si>
  <si>
    <t xml:space="preserve">Payback month (cumulative profit turns positive)</t>
  </si>
  <si>
    <t xml:space="preserve">Year 1 paid search cost to buy the same visits (AED)</t>
  </si>
  <si>
    <t xml:space="preserve">Monthly projection</t>
  </si>
  <si>
    <t xml:space="preserve">Month</t>
  </si>
  <si>
    <t xml:space="preserve">Ramp</t>
  </si>
  <si>
    <t xml:space="preserve">Extra visits</t>
  </si>
  <si>
    <t xml:space="preserve">SEO cost (AED)</t>
  </si>
  <si>
    <t xml:space="preserve">Leads</t>
  </si>
  <si>
    <t xml:space="preserve">Customers</t>
  </si>
  <si>
    <t xml:space="preserve">Gross profit (AED)</t>
  </si>
  <si>
    <t xml:space="preserve">Cumulative profit (AED)</t>
  </si>
  <si>
    <t xml:space="preserve">Paid back?</t>
  </si>
  <si>
    <t xml:space="preserve">How to use this calculator</t>
  </si>
  <si>
    <t xml:space="preserve">1. Take your current organic visits from Google Search Console and estimate the extra visits a month SEO could add once it is at full effect. Be conservative.</t>
  </si>
  <si>
    <t xml:space="preserve">2. Use your own conversion data from GA4 or your CRM for the lead rate and close rate. For bookings that need no sales step (clinics, salons), set the close rate to 100%.</t>
  </si>
  <si>
    <t xml:space="preserve">3. Use first year customer value, not lifetime value, to stay conservative. Use gross margin, not revenue.</t>
  </si>
  <si>
    <t xml:space="preserve">4. The ramp assumes no extra visits for the first months, then a straight line up to full effect. Adjust the two ramp inputs to match your market.</t>
  </si>
  <si>
    <t xml:space="preserve">5. Break even visits shows the minimum extra monthly visits needed for SEO to cover its fee once at full effect.</t>
  </si>
  <si>
    <t xml:space="preserve">Example values are hypothetical and are not results from any client.</t>
  </si>
  <si>
    <t xml:space="preserve">Source for the optional CPC example: LocaliQ, 2026 Search Advertising Benchmarks, https://localiq.com/blog/search-advertising-benchmarks/ (US data, converted at AED 3.6725 to USD).</t>
  </si>
  <si>
    <t xml:space="preserve">Built by Crawl To Click, crawltoclick.com</t>
  </si>
</sst>
</file>

<file path=xl/styles.xml><?xml version="1.0" encoding="utf-8"?>
<styleSheet xmlns="http://schemas.openxmlformats.org/spreadsheetml/2006/main">
  <numFmts count="8">
    <numFmt numFmtId="164" formatCode="General"/>
    <numFmt numFmtId="165" formatCode="#,##0"/>
    <numFmt numFmtId="166" formatCode="0"/>
    <numFmt numFmtId="167" formatCode="0.0%"/>
    <numFmt numFmtId="168" formatCode="#,##0.00"/>
    <numFmt numFmtId="169" formatCode="0.0"/>
    <numFmt numFmtId="170" formatCode="0%"/>
    <numFmt numFmtId="171" formatCode="#,##0;\(#,##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5D6A63"/>
      <name val="Arial"/>
      <family val="0"/>
      <charset val="1"/>
    </font>
    <font>
      <b val="true"/>
      <sz val="11"/>
      <name val="Arial"/>
      <family val="0"/>
      <charset val="1"/>
    </font>
    <font>
      <sz val="11"/>
      <name val="Arial"/>
      <family val="0"/>
      <charset val="1"/>
    </font>
    <font>
      <sz val="11"/>
      <color rgb="FF0000FF"/>
      <name val="Arial"/>
      <family val="0"/>
      <charset val="1"/>
    </font>
    <font>
      <b val="true"/>
      <sz val="11"/>
      <color rgb="FFFFFFFF"/>
      <name val="Arial"/>
      <family val="0"/>
      <charset val="1"/>
    </font>
    <font>
      <sz val="10"/>
      <name val="Arial"/>
      <family val="2"/>
    </font>
  </fonts>
  <fills count="4">
    <fill>
      <patternFill patternType="none"/>
    </fill>
    <fill>
      <patternFill patternType="gray125"/>
    </fill>
    <fill>
      <patternFill patternType="solid">
        <fgColor rgb="FFFFF2CC"/>
        <bgColor rgb="FFFFFFFF"/>
      </patternFill>
    </fill>
    <fill>
      <patternFill patternType="solid">
        <fgColor rgb="FF1D6B4F"/>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bottom" textRotation="0" wrapText="tru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D6B4F"/>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D6A63"/>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13"/>
    <col collapsed="false" customWidth="true" hidden="false" outlineLevel="0" max="4" min="4" style="0" width="15"/>
    <col collapsed="false" customWidth="true" hidden="false" outlineLevel="0" max="5" min="5" style="0" width="10"/>
    <col collapsed="false" customWidth="true" hidden="false" outlineLevel="0" max="6" min="6" style="0" width="12"/>
    <col collapsed="false" customWidth="true" hidden="false" outlineLevel="0" max="7" min="7" style="0" width="18"/>
    <col collapsed="false" customWidth="true" hidden="false" outlineLevel="0" max="8" min="8" style="0" width="22"/>
    <col collapsed="false" customWidth="true" hidden="false" outlineLevel="0" max="9" min="9" style="0" width="11"/>
  </cols>
  <sheetData>
    <row r="1" customFormat="false" ht="17.35" hidden="false" customHeight="false" outlineLevel="0" collapsed="false">
      <c r="A1" s="1" t="s">
        <v>0</v>
      </c>
    </row>
    <row r="2" customFormat="false" ht="30" hidden="false" customHeight="true" outlineLevel="0" collapsed="false">
      <c r="A2" s="2" t="s">
        <v>1</v>
      </c>
      <c r="B2" s="2"/>
      <c r="C2" s="2"/>
      <c r="D2" s="2"/>
      <c r="E2" s="2"/>
      <c r="F2" s="2"/>
      <c r="G2" s="2"/>
      <c r="H2" s="2"/>
      <c r="I2" s="2"/>
    </row>
    <row r="4" customFormat="false" ht="15" hidden="false" customHeight="false" outlineLevel="0" collapsed="false">
      <c r="A4" s="3" t="s">
        <v>2</v>
      </c>
    </row>
    <row r="5" customFormat="false" ht="15" hidden="false" customHeight="false" outlineLevel="0" collapsed="false">
      <c r="A5" s="4" t="s">
        <v>3</v>
      </c>
      <c r="B5" s="5" t="n">
        <v>10000</v>
      </c>
    </row>
    <row r="6" customFormat="false" ht="15" hidden="false" customHeight="false" outlineLevel="0" collapsed="false">
      <c r="A6" s="4" t="s">
        <v>4</v>
      </c>
      <c r="B6" s="5" t="n">
        <v>600</v>
      </c>
    </row>
    <row r="7" customFormat="false" ht="15" hidden="false" customHeight="false" outlineLevel="0" collapsed="false">
      <c r="A7" s="4" t="s">
        <v>5</v>
      </c>
      <c r="B7" s="6" t="n">
        <v>3</v>
      </c>
    </row>
    <row r="8" customFormat="false" ht="15" hidden="false" customHeight="false" outlineLevel="0" collapsed="false">
      <c r="A8" s="4" t="s">
        <v>6</v>
      </c>
      <c r="B8" s="6" t="n">
        <v>12</v>
      </c>
    </row>
    <row r="9" customFormat="false" ht="15" hidden="false" customHeight="false" outlineLevel="0" collapsed="false">
      <c r="A9" s="4" t="s">
        <v>7</v>
      </c>
      <c r="B9" s="7" t="n">
        <v>0.04</v>
      </c>
    </row>
    <row r="10" customFormat="false" ht="15" hidden="false" customHeight="false" outlineLevel="0" collapsed="false">
      <c r="A10" s="4" t="s">
        <v>8</v>
      </c>
      <c r="B10" s="7" t="n">
        <v>1</v>
      </c>
    </row>
    <row r="11" customFormat="false" ht="15" hidden="false" customHeight="false" outlineLevel="0" collapsed="false">
      <c r="A11" s="4" t="s">
        <v>9</v>
      </c>
      <c r="B11" s="5" t="n">
        <v>1200</v>
      </c>
    </row>
    <row r="12" customFormat="false" ht="15" hidden="false" customHeight="false" outlineLevel="0" collapsed="false">
      <c r="A12" s="4" t="s">
        <v>10</v>
      </c>
      <c r="B12" s="7" t="n">
        <v>0.5</v>
      </c>
    </row>
    <row r="13" customFormat="false" ht="15" hidden="false" customHeight="false" outlineLevel="0" collapsed="false">
      <c r="A13" s="4" t="s">
        <v>11</v>
      </c>
      <c r="B13" s="8" t="n">
        <v>17.5</v>
      </c>
    </row>
    <row r="15" customFormat="false" ht="15" hidden="false" customHeight="false" outlineLevel="0" collapsed="false">
      <c r="A15" s="3" t="s">
        <v>12</v>
      </c>
    </row>
    <row r="16" customFormat="false" ht="15" hidden="false" customHeight="false" outlineLevel="0" collapsed="false">
      <c r="A16" s="4" t="s">
        <v>13</v>
      </c>
      <c r="B16" s="9" t="n">
        <f aca="false">B6*B9*B10*B11*B12</f>
        <v>14400</v>
      </c>
    </row>
    <row r="17" customFormat="false" ht="15" hidden="false" customHeight="false" outlineLevel="0" collapsed="false">
      <c r="A17" s="4" t="s">
        <v>14</v>
      </c>
      <c r="B17" s="10" t="n">
        <f aca="false">B6*B9*B10</f>
        <v>24</v>
      </c>
    </row>
    <row r="18" customFormat="false" ht="15" hidden="false" customHeight="false" outlineLevel="0" collapsed="false">
      <c r="A18" s="4" t="s">
        <v>15</v>
      </c>
      <c r="B18" s="9" t="n">
        <f aca="false">IF(B9*B10*B11*B12=0,0,B5/(B9*B10*B11*B12))</f>
        <v>416.666666666667</v>
      </c>
    </row>
    <row r="19" customFormat="false" ht="15" hidden="false" customHeight="false" outlineLevel="0" collapsed="false">
      <c r="A19" s="4" t="s">
        <v>16</v>
      </c>
      <c r="B19" s="9" t="n">
        <f aca="false">SUM(D29:D40)</f>
        <v>120000</v>
      </c>
    </row>
    <row r="20" customFormat="false" ht="15" hidden="false" customHeight="false" outlineLevel="0" collapsed="false">
      <c r="A20" s="4" t="s">
        <v>17</v>
      </c>
      <c r="B20" s="9" t="n">
        <f aca="false">SUM(G29:G40)</f>
        <v>72000</v>
      </c>
    </row>
    <row r="21" customFormat="false" ht="15" hidden="false" customHeight="false" outlineLevel="0" collapsed="false">
      <c r="A21" s="4" t="s">
        <v>18</v>
      </c>
      <c r="B21" s="11" t="n">
        <f aca="false">IF(B19=0,0,(B20-B19)/B19)</f>
        <v>-0.4</v>
      </c>
    </row>
    <row r="22" customFormat="false" ht="15" hidden="false" customHeight="false" outlineLevel="0" collapsed="false">
      <c r="A22" s="4" t="s">
        <v>19</v>
      </c>
      <c r="B22" s="11" t="n">
        <f aca="false">IF(SUM(D41:D52)=0,0,(SUM(G41:G52)-SUM(D41:D52))/SUM(D41:D52))</f>
        <v>0.44</v>
      </c>
    </row>
    <row r="23" customFormat="false" ht="15" hidden="false" customHeight="false" outlineLevel="0" collapsed="false">
      <c r="A23" s="4" t="s">
        <v>20</v>
      </c>
      <c r="B23" s="12" t="n">
        <f aca="false">IF(COUNTIF(I29:I52,1)=0,"Not within 24 months",INDEX(A29:A52,MATCH(1,I29:I52,0)))</f>
        <v>23</v>
      </c>
    </row>
    <row r="24" customFormat="false" ht="15" hidden="false" customHeight="false" outlineLevel="0" collapsed="false">
      <c r="A24" s="4" t="s">
        <v>21</v>
      </c>
      <c r="B24" s="9" t="n">
        <f aca="false">SUM(C29:C40)*B13</f>
        <v>52500</v>
      </c>
    </row>
    <row r="26" customFormat="false" ht="15" hidden="false" customHeight="false" outlineLevel="0" collapsed="false">
      <c r="A26" s="3" t="s">
        <v>22</v>
      </c>
    </row>
    <row r="28" customFormat="false" ht="26.85" hidden="false" customHeight="false" outlineLevel="0" collapsed="false">
      <c r="A28" s="13" t="s">
        <v>23</v>
      </c>
      <c r="B28" s="13" t="s">
        <v>24</v>
      </c>
      <c r="C28" s="13" t="s">
        <v>25</v>
      </c>
      <c r="D28" s="13" t="s">
        <v>26</v>
      </c>
      <c r="E28" s="13" t="s">
        <v>27</v>
      </c>
      <c r="F28" s="13" t="s">
        <v>28</v>
      </c>
      <c r="G28" s="13" t="s">
        <v>29</v>
      </c>
      <c r="H28" s="13" t="s">
        <v>30</v>
      </c>
      <c r="I28" s="13" t="s">
        <v>31</v>
      </c>
    </row>
    <row r="29" customFormat="false" ht="15" hidden="false" customHeight="false" outlineLevel="0" collapsed="false">
      <c r="A29" s="4" t="n">
        <v>1</v>
      </c>
      <c r="B29" s="14" t="n">
        <f aca="false">IF(A29&lt;=$B$7,0,MIN(1,(A29-$B$7)/($B$8-$B$7)))</f>
        <v>0</v>
      </c>
      <c r="C29" s="15" t="n">
        <f aca="false">$B$6*B29</f>
        <v>0</v>
      </c>
      <c r="D29" s="15" t="n">
        <f aca="false">$B$5</f>
        <v>10000</v>
      </c>
      <c r="E29" s="16" t="n">
        <f aca="false">C29*$B$9</f>
        <v>0</v>
      </c>
      <c r="F29" s="16" t="n">
        <f aca="false">E29*$B$10</f>
        <v>0</v>
      </c>
      <c r="G29" s="15" t="n">
        <f aca="false">F29*$B$11*$B$12</f>
        <v>0</v>
      </c>
      <c r="H29" s="17" t="n">
        <f aca="false">G29-D29</f>
        <v>-10000</v>
      </c>
      <c r="I29" s="4" t="n">
        <f aca="false">IF(H29&gt;=0,1,0)</f>
        <v>0</v>
      </c>
    </row>
    <row r="30" customFormat="false" ht="15" hidden="false" customHeight="false" outlineLevel="0" collapsed="false">
      <c r="A30" s="4" t="n">
        <v>2</v>
      </c>
      <c r="B30" s="14" t="n">
        <f aca="false">IF(A30&lt;=$B$7,0,MIN(1,(A30-$B$7)/($B$8-$B$7)))</f>
        <v>0</v>
      </c>
      <c r="C30" s="15" t="n">
        <f aca="false">$B$6*B30</f>
        <v>0</v>
      </c>
      <c r="D30" s="15" t="n">
        <f aca="false">$B$5</f>
        <v>10000</v>
      </c>
      <c r="E30" s="16" t="n">
        <f aca="false">C30*$B$9</f>
        <v>0</v>
      </c>
      <c r="F30" s="16" t="n">
        <f aca="false">E30*$B$10</f>
        <v>0</v>
      </c>
      <c r="G30" s="15" t="n">
        <f aca="false">F30*$B$11*$B$12</f>
        <v>0</v>
      </c>
      <c r="H30" s="17" t="n">
        <f aca="false">H29+G30-D30</f>
        <v>-20000</v>
      </c>
      <c r="I30" s="4" t="n">
        <f aca="false">IF(H30&gt;=0,1,0)</f>
        <v>0</v>
      </c>
    </row>
    <row r="31" customFormat="false" ht="15" hidden="false" customHeight="false" outlineLevel="0" collapsed="false">
      <c r="A31" s="4" t="n">
        <v>3</v>
      </c>
      <c r="B31" s="14" t="n">
        <f aca="false">IF(A31&lt;=$B$7,0,MIN(1,(A31-$B$7)/($B$8-$B$7)))</f>
        <v>0</v>
      </c>
      <c r="C31" s="15" t="n">
        <f aca="false">$B$6*B31</f>
        <v>0</v>
      </c>
      <c r="D31" s="15" t="n">
        <f aca="false">$B$5</f>
        <v>10000</v>
      </c>
      <c r="E31" s="16" t="n">
        <f aca="false">C31*$B$9</f>
        <v>0</v>
      </c>
      <c r="F31" s="16" t="n">
        <f aca="false">E31*$B$10</f>
        <v>0</v>
      </c>
      <c r="G31" s="15" t="n">
        <f aca="false">F31*$B$11*$B$12</f>
        <v>0</v>
      </c>
      <c r="H31" s="17" t="n">
        <f aca="false">H30+G31-D31</f>
        <v>-30000</v>
      </c>
      <c r="I31" s="4" t="n">
        <f aca="false">IF(H31&gt;=0,1,0)</f>
        <v>0</v>
      </c>
    </row>
    <row r="32" customFormat="false" ht="15" hidden="false" customHeight="false" outlineLevel="0" collapsed="false">
      <c r="A32" s="4" t="n">
        <v>4</v>
      </c>
      <c r="B32" s="14" t="n">
        <f aca="false">IF(A32&lt;=$B$7,0,MIN(1,(A32-$B$7)/($B$8-$B$7)))</f>
        <v>0.111111111111111</v>
      </c>
      <c r="C32" s="15" t="n">
        <f aca="false">$B$6*B32</f>
        <v>66.6666666666667</v>
      </c>
      <c r="D32" s="15" t="n">
        <f aca="false">$B$5</f>
        <v>10000</v>
      </c>
      <c r="E32" s="16" t="n">
        <f aca="false">C32*$B$9</f>
        <v>2.66666666666667</v>
      </c>
      <c r="F32" s="16" t="n">
        <f aca="false">E32*$B$10</f>
        <v>2.66666666666667</v>
      </c>
      <c r="G32" s="15" t="n">
        <f aca="false">F32*$B$11*$B$12</f>
        <v>1600</v>
      </c>
      <c r="H32" s="17" t="n">
        <f aca="false">H31+G32-D32</f>
        <v>-38400</v>
      </c>
      <c r="I32" s="4" t="n">
        <f aca="false">IF(H32&gt;=0,1,0)</f>
        <v>0</v>
      </c>
    </row>
    <row r="33" customFormat="false" ht="15" hidden="false" customHeight="false" outlineLevel="0" collapsed="false">
      <c r="A33" s="4" t="n">
        <v>5</v>
      </c>
      <c r="B33" s="14" t="n">
        <f aca="false">IF(A33&lt;=$B$7,0,MIN(1,(A33-$B$7)/($B$8-$B$7)))</f>
        <v>0.222222222222222</v>
      </c>
      <c r="C33" s="15" t="n">
        <f aca="false">$B$6*B33</f>
        <v>133.333333333333</v>
      </c>
      <c r="D33" s="15" t="n">
        <f aca="false">$B$5</f>
        <v>10000</v>
      </c>
      <c r="E33" s="16" t="n">
        <f aca="false">C33*$B$9</f>
        <v>5.33333333333333</v>
      </c>
      <c r="F33" s="16" t="n">
        <f aca="false">E33*$B$10</f>
        <v>5.33333333333333</v>
      </c>
      <c r="G33" s="15" t="n">
        <f aca="false">F33*$B$11*$B$12</f>
        <v>3200</v>
      </c>
      <c r="H33" s="17" t="n">
        <f aca="false">H32+G33-D33</f>
        <v>-45200</v>
      </c>
      <c r="I33" s="4" t="n">
        <f aca="false">IF(H33&gt;=0,1,0)</f>
        <v>0</v>
      </c>
    </row>
    <row r="34" customFormat="false" ht="15" hidden="false" customHeight="false" outlineLevel="0" collapsed="false">
      <c r="A34" s="4" t="n">
        <v>6</v>
      </c>
      <c r="B34" s="14" t="n">
        <f aca="false">IF(A34&lt;=$B$7,0,MIN(1,(A34-$B$7)/($B$8-$B$7)))</f>
        <v>0.333333333333333</v>
      </c>
      <c r="C34" s="15" t="n">
        <f aca="false">$B$6*B34</f>
        <v>200</v>
      </c>
      <c r="D34" s="15" t="n">
        <f aca="false">$B$5</f>
        <v>10000</v>
      </c>
      <c r="E34" s="16" t="n">
        <f aca="false">C34*$B$9</f>
        <v>8</v>
      </c>
      <c r="F34" s="16" t="n">
        <f aca="false">E34*$B$10</f>
        <v>8</v>
      </c>
      <c r="G34" s="15" t="n">
        <f aca="false">F34*$B$11*$B$12</f>
        <v>4800</v>
      </c>
      <c r="H34" s="17" t="n">
        <f aca="false">H33+G34-D34</f>
        <v>-50400</v>
      </c>
      <c r="I34" s="4" t="n">
        <f aca="false">IF(H34&gt;=0,1,0)</f>
        <v>0</v>
      </c>
    </row>
    <row r="35" customFormat="false" ht="15" hidden="false" customHeight="false" outlineLevel="0" collapsed="false">
      <c r="A35" s="4" t="n">
        <v>7</v>
      </c>
      <c r="B35" s="14" t="n">
        <f aca="false">IF(A35&lt;=$B$7,0,MIN(1,(A35-$B$7)/($B$8-$B$7)))</f>
        <v>0.444444444444444</v>
      </c>
      <c r="C35" s="15" t="n">
        <f aca="false">$B$6*B35</f>
        <v>266.666666666667</v>
      </c>
      <c r="D35" s="15" t="n">
        <f aca="false">$B$5</f>
        <v>10000</v>
      </c>
      <c r="E35" s="16" t="n">
        <f aca="false">C35*$B$9</f>
        <v>10.6666666666667</v>
      </c>
      <c r="F35" s="16" t="n">
        <f aca="false">E35*$B$10</f>
        <v>10.6666666666667</v>
      </c>
      <c r="G35" s="15" t="n">
        <f aca="false">F35*$B$11*$B$12</f>
        <v>6400</v>
      </c>
      <c r="H35" s="17" t="n">
        <f aca="false">H34+G35-D35</f>
        <v>-54000</v>
      </c>
      <c r="I35" s="4" t="n">
        <f aca="false">IF(H35&gt;=0,1,0)</f>
        <v>0</v>
      </c>
    </row>
    <row r="36" customFormat="false" ht="15" hidden="false" customHeight="false" outlineLevel="0" collapsed="false">
      <c r="A36" s="4" t="n">
        <v>8</v>
      </c>
      <c r="B36" s="14" t="n">
        <f aca="false">IF(A36&lt;=$B$7,0,MIN(1,(A36-$B$7)/($B$8-$B$7)))</f>
        <v>0.555555555555556</v>
      </c>
      <c r="C36" s="15" t="n">
        <f aca="false">$B$6*B36</f>
        <v>333.333333333333</v>
      </c>
      <c r="D36" s="15" t="n">
        <f aca="false">$B$5</f>
        <v>10000</v>
      </c>
      <c r="E36" s="16" t="n">
        <f aca="false">C36*$B$9</f>
        <v>13.3333333333333</v>
      </c>
      <c r="F36" s="16" t="n">
        <f aca="false">E36*$B$10</f>
        <v>13.3333333333333</v>
      </c>
      <c r="G36" s="15" t="n">
        <f aca="false">F36*$B$11*$B$12</f>
        <v>8000</v>
      </c>
      <c r="H36" s="17" t="n">
        <f aca="false">H35+G36-D36</f>
        <v>-56000</v>
      </c>
      <c r="I36" s="4" t="n">
        <f aca="false">IF(H36&gt;=0,1,0)</f>
        <v>0</v>
      </c>
    </row>
    <row r="37" customFormat="false" ht="15" hidden="false" customHeight="false" outlineLevel="0" collapsed="false">
      <c r="A37" s="4" t="n">
        <v>9</v>
      </c>
      <c r="B37" s="14" t="n">
        <f aca="false">IF(A37&lt;=$B$7,0,MIN(1,(A37-$B$7)/($B$8-$B$7)))</f>
        <v>0.666666666666667</v>
      </c>
      <c r="C37" s="15" t="n">
        <f aca="false">$B$6*B37</f>
        <v>400</v>
      </c>
      <c r="D37" s="15" t="n">
        <f aca="false">$B$5</f>
        <v>10000</v>
      </c>
      <c r="E37" s="16" t="n">
        <f aca="false">C37*$B$9</f>
        <v>16</v>
      </c>
      <c r="F37" s="16" t="n">
        <f aca="false">E37*$B$10</f>
        <v>16</v>
      </c>
      <c r="G37" s="15" t="n">
        <f aca="false">F37*$B$11*$B$12</f>
        <v>9600</v>
      </c>
      <c r="H37" s="17" t="n">
        <f aca="false">H36+G37-D37</f>
        <v>-56400</v>
      </c>
      <c r="I37" s="4" t="n">
        <f aca="false">IF(H37&gt;=0,1,0)</f>
        <v>0</v>
      </c>
    </row>
    <row r="38" customFormat="false" ht="15" hidden="false" customHeight="false" outlineLevel="0" collapsed="false">
      <c r="A38" s="4" t="n">
        <v>10</v>
      </c>
      <c r="B38" s="14" t="n">
        <f aca="false">IF(A38&lt;=$B$7,0,MIN(1,(A38-$B$7)/($B$8-$B$7)))</f>
        <v>0.777777777777778</v>
      </c>
      <c r="C38" s="15" t="n">
        <f aca="false">$B$6*B38</f>
        <v>466.666666666667</v>
      </c>
      <c r="D38" s="15" t="n">
        <f aca="false">$B$5</f>
        <v>10000</v>
      </c>
      <c r="E38" s="16" t="n">
        <f aca="false">C38*$B$9</f>
        <v>18.6666666666667</v>
      </c>
      <c r="F38" s="16" t="n">
        <f aca="false">E38*$B$10</f>
        <v>18.6666666666667</v>
      </c>
      <c r="G38" s="15" t="n">
        <f aca="false">F38*$B$11*$B$12</f>
        <v>11200</v>
      </c>
      <c r="H38" s="17" t="n">
        <f aca="false">H37+G38-D38</f>
        <v>-55200</v>
      </c>
      <c r="I38" s="4" t="n">
        <f aca="false">IF(H38&gt;=0,1,0)</f>
        <v>0</v>
      </c>
    </row>
    <row r="39" customFormat="false" ht="15" hidden="false" customHeight="false" outlineLevel="0" collapsed="false">
      <c r="A39" s="4" t="n">
        <v>11</v>
      </c>
      <c r="B39" s="14" t="n">
        <f aca="false">IF(A39&lt;=$B$7,0,MIN(1,(A39-$B$7)/($B$8-$B$7)))</f>
        <v>0.888888888888889</v>
      </c>
      <c r="C39" s="15" t="n">
        <f aca="false">$B$6*B39</f>
        <v>533.333333333333</v>
      </c>
      <c r="D39" s="15" t="n">
        <f aca="false">$B$5</f>
        <v>10000</v>
      </c>
      <c r="E39" s="16" t="n">
        <f aca="false">C39*$B$9</f>
        <v>21.3333333333333</v>
      </c>
      <c r="F39" s="16" t="n">
        <f aca="false">E39*$B$10</f>
        <v>21.3333333333333</v>
      </c>
      <c r="G39" s="15" t="n">
        <f aca="false">F39*$B$11*$B$12</f>
        <v>12800</v>
      </c>
      <c r="H39" s="17" t="n">
        <f aca="false">H38+G39-D39</f>
        <v>-52400</v>
      </c>
      <c r="I39" s="4" t="n">
        <f aca="false">IF(H39&gt;=0,1,0)</f>
        <v>0</v>
      </c>
    </row>
    <row r="40" customFormat="false" ht="15" hidden="false" customHeight="false" outlineLevel="0" collapsed="false">
      <c r="A40" s="4" t="n">
        <v>12</v>
      </c>
      <c r="B40" s="14" t="n">
        <f aca="false">IF(A40&lt;=$B$7,0,MIN(1,(A40-$B$7)/($B$8-$B$7)))</f>
        <v>1</v>
      </c>
      <c r="C40" s="15" t="n">
        <f aca="false">$B$6*B40</f>
        <v>600</v>
      </c>
      <c r="D40" s="15" t="n">
        <f aca="false">$B$5</f>
        <v>10000</v>
      </c>
      <c r="E40" s="16" t="n">
        <f aca="false">C40*$B$9</f>
        <v>24</v>
      </c>
      <c r="F40" s="16" t="n">
        <f aca="false">E40*$B$10</f>
        <v>24</v>
      </c>
      <c r="G40" s="15" t="n">
        <f aca="false">F40*$B$11*$B$12</f>
        <v>14400</v>
      </c>
      <c r="H40" s="17" t="n">
        <f aca="false">H39+G40-D40</f>
        <v>-48000</v>
      </c>
      <c r="I40" s="4" t="n">
        <f aca="false">IF(H40&gt;=0,1,0)</f>
        <v>0</v>
      </c>
    </row>
    <row r="41" customFormat="false" ht="15" hidden="false" customHeight="false" outlineLevel="0" collapsed="false">
      <c r="A41" s="4" t="n">
        <v>13</v>
      </c>
      <c r="B41" s="14" t="n">
        <f aca="false">IF(A41&lt;=$B$7,0,MIN(1,(A41-$B$7)/($B$8-$B$7)))</f>
        <v>1</v>
      </c>
      <c r="C41" s="15" t="n">
        <f aca="false">$B$6*B41</f>
        <v>600</v>
      </c>
      <c r="D41" s="15" t="n">
        <f aca="false">$B$5</f>
        <v>10000</v>
      </c>
      <c r="E41" s="16" t="n">
        <f aca="false">C41*$B$9</f>
        <v>24</v>
      </c>
      <c r="F41" s="16" t="n">
        <f aca="false">E41*$B$10</f>
        <v>24</v>
      </c>
      <c r="G41" s="15" t="n">
        <f aca="false">F41*$B$11*$B$12</f>
        <v>14400</v>
      </c>
      <c r="H41" s="17" t="n">
        <f aca="false">H40+G41-D41</f>
        <v>-43600</v>
      </c>
      <c r="I41" s="4" t="n">
        <f aca="false">IF(H41&gt;=0,1,0)</f>
        <v>0</v>
      </c>
    </row>
    <row r="42" customFormat="false" ht="15" hidden="false" customHeight="false" outlineLevel="0" collapsed="false">
      <c r="A42" s="4" t="n">
        <v>14</v>
      </c>
      <c r="B42" s="14" t="n">
        <f aca="false">IF(A42&lt;=$B$7,0,MIN(1,(A42-$B$7)/($B$8-$B$7)))</f>
        <v>1</v>
      </c>
      <c r="C42" s="15" t="n">
        <f aca="false">$B$6*B42</f>
        <v>600</v>
      </c>
      <c r="D42" s="15" t="n">
        <f aca="false">$B$5</f>
        <v>10000</v>
      </c>
      <c r="E42" s="16" t="n">
        <f aca="false">C42*$B$9</f>
        <v>24</v>
      </c>
      <c r="F42" s="16" t="n">
        <f aca="false">E42*$B$10</f>
        <v>24</v>
      </c>
      <c r="G42" s="15" t="n">
        <f aca="false">F42*$B$11*$B$12</f>
        <v>14400</v>
      </c>
      <c r="H42" s="17" t="n">
        <f aca="false">H41+G42-D42</f>
        <v>-39200</v>
      </c>
      <c r="I42" s="4" t="n">
        <f aca="false">IF(H42&gt;=0,1,0)</f>
        <v>0</v>
      </c>
    </row>
    <row r="43" customFormat="false" ht="15" hidden="false" customHeight="false" outlineLevel="0" collapsed="false">
      <c r="A43" s="4" t="n">
        <v>15</v>
      </c>
      <c r="B43" s="14" t="n">
        <f aca="false">IF(A43&lt;=$B$7,0,MIN(1,(A43-$B$7)/($B$8-$B$7)))</f>
        <v>1</v>
      </c>
      <c r="C43" s="15" t="n">
        <f aca="false">$B$6*B43</f>
        <v>600</v>
      </c>
      <c r="D43" s="15" t="n">
        <f aca="false">$B$5</f>
        <v>10000</v>
      </c>
      <c r="E43" s="16" t="n">
        <f aca="false">C43*$B$9</f>
        <v>24</v>
      </c>
      <c r="F43" s="16" t="n">
        <f aca="false">E43*$B$10</f>
        <v>24</v>
      </c>
      <c r="G43" s="15" t="n">
        <f aca="false">F43*$B$11*$B$12</f>
        <v>14400</v>
      </c>
      <c r="H43" s="17" t="n">
        <f aca="false">H42+G43-D43</f>
        <v>-34800</v>
      </c>
      <c r="I43" s="4" t="n">
        <f aca="false">IF(H43&gt;=0,1,0)</f>
        <v>0</v>
      </c>
    </row>
    <row r="44" customFormat="false" ht="15" hidden="false" customHeight="false" outlineLevel="0" collapsed="false">
      <c r="A44" s="4" t="n">
        <v>16</v>
      </c>
      <c r="B44" s="14" t="n">
        <f aca="false">IF(A44&lt;=$B$7,0,MIN(1,(A44-$B$7)/($B$8-$B$7)))</f>
        <v>1</v>
      </c>
      <c r="C44" s="15" t="n">
        <f aca="false">$B$6*B44</f>
        <v>600</v>
      </c>
      <c r="D44" s="15" t="n">
        <f aca="false">$B$5</f>
        <v>10000</v>
      </c>
      <c r="E44" s="16" t="n">
        <f aca="false">C44*$B$9</f>
        <v>24</v>
      </c>
      <c r="F44" s="16" t="n">
        <f aca="false">E44*$B$10</f>
        <v>24</v>
      </c>
      <c r="G44" s="15" t="n">
        <f aca="false">F44*$B$11*$B$12</f>
        <v>14400</v>
      </c>
      <c r="H44" s="17" t="n">
        <f aca="false">H43+G44-D44</f>
        <v>-30400</v>
      </c>
      <c r="I44" s="4" t="n">
        <f aca="false">IF(H44&gt;=0,1,0)</f>
        <v>0</v>
      </c>
    </row>
    <row r="45" customFormat="false" ht="15" hidden="false" customHeight="false" outlineLevel="0" collapsed="false">
      <c r="A45" s="4" t="n">
        <v>17</v>
      </c>
      <c r="B45" s="14" t="n">
        <f aca="false">IF(A45&lt;=$B$7,0,MIN(1,(A45-$B$7)/($B$8-$B$7)))</f>
        <v>1</v>
      </c>
      <c r="C45" s="15" t="n">
        <f aca="false">$B$6*B45</f>
        <v>600</v>
      </c>
      <c r="D45" s="15" t="n">
        <f aca="false">$B$5</f>
        <v>10000</v>
      </c>
      <c r="E45" s="16" t="n">
        <f aca="false">C45*$B$9</f>
        <v>24</v>
      </c>
      <c r="F45" s="16" t="n">
        <f aca="false">E45*$B$10</f>
        <v>24</v>
      </c>
      <c r="G45" s="15" t="n">
        <f aca="false">F45*$B$11*$B$12</f>
        <v>14400</v>
      </c>
      <c r="H45" s="17" t="n">
        <f aca="false">H44+G45-D45</f>
        <v>-26000</v>
      </c>
      <c r="I45" s="4" t="n">
        <f aca="false">IF(H45&gt;=0,1,0)</f>
        <v>0</v>
      </c>
    </row>
    <row r="46" customFormat="false" ht="15" hidden="false" customHeight="false" outlineLevel="0" collapsed="false">
      <c r="A46" s="4" t="n">
        <v>18</v>
      </c>
      <c r="B46" s="14" t="n">
        <f aca="false">IF(A46&lt;=$B$7,0,MIN(1,(A46-$B$7)/($B$8-$B$7)))</f>
        <v>1</v>
      </c>
      <c r="C46" s="15" t="n">
        <f aca="false">$B$6*B46</f>
        <v>600</v>
      </c>
      <c r="D46" s="15" t="n">
        <f aca="false">$B$5</f>
        <v>10000</v>
      </c>
      <c r="E46" s="16" t="n">
        <f aca="false">C46*$B$9</f>
        <v>24</v>
      </c>
      <c r="F46" s="16" t="n">
        <f aca="false">E46*$B$10</f>
        <v>24</v>
      </c>
      <c r="G46" s="15" t="n">
        <f aca="false">F46*$B$11*$B$12</f>
        <v>14400</v>
      </c>
      <c r="H46" s="17" t="n">
        <f aca="false">H45+G46-D46</f>
        <v>-21600</v>
      </c>
      <c r="I46" s="4" t="n">
        <f aca="false">IF(H46&gt;=0,1,0)</f>
        <v>0</v>
      </c>
    </row>
    <row r="47" customFormat="false" ht="15" hidden="false" customHeight="false" outlineLevel="0" collapsed="false">
      <c r="A47" s="4" t="n">
        <v>19</v>
      </c>
      <c r="B47" s="14" t="n">
        <f aca="false">IF(A47&lt;=$B$7,0,MIN(1,(A47-$B$7)/($B$8-$B$7)))</f>
        <v>1</v>
      </c>
      <c r="C47" s="15" t="n">
        <f aca="false">$B$6*B47</f>
        <v>600</v>
      </c>
      <c r="D47" s="15" t="n">
        <f aca="false">$B$5</f>
        <v>10000</v>
      </c>
      <c r="E47" s="16" t="n">
        <f aca="false">C47*$B$9</f>
        <v>24</v>
      </c>
      <c r="F47" s="16" t="n">
        <f aca="false">E47*$B$10</f>
        <v>24</v>
      </c>
      <c r="G47" s="15" t="n">
        <f aca="false">F47*$B$11*$B$12</f>
        <v>14400</v>
      </c>
      <c r="H47" s="17" t="n">
        <f aca="false">H46+G47-D47</f>
        <v>-17200</v>
      </c>
      <c r="I47" s="4" t="n">
        <f aca="false">IF(H47&gt;=0,1,0)</f>
        <v>0</v>
      </c>
    </row>
    <row r="48" customFormat="false" ht="15" hidden="false" customHeight="false" outlineLevel="0" collapsed="false">
      <c r="A48" s="4" t="n">
        <v>20</v>
      </c>
      <c r="B48" s="14" t="n">
        <f aca="false">IF(A48&lt;=$B$7,0,MIN(1,(A48-$B$7)/($B$8-$B$7)))</f>
        <v>1</v>
      </c>
      <c r="C48" s="15" t="n">
        <f aca="false">$B$6*B48</f>
        <v>600</v>
      </c>
      <c r="D48" s="15" t="n">
        <f aca="false">$B$5</f>
        <v>10000</v>
      </c>
      <c r="E48" s="16" t="n">
        <f aca="false">C48*$B$9</f>
        <v>24</v>
      </c>
      <c r="F48" s="16" t="n">
        <f aca="false">E48*$B$10</f>
        <v>24</v>
      </c>
      <c r="G48" s="15" t="n">
        <f aca="false">F48*$B$11*$B$12</f>
        <v>14400</v>
      </c>
      <c r="H48" s="17" t="n">
        <f aca="false">H47+G48-D48</f>
        <v>-12800</v>
      </c>
      <c r="I48" s="4" t="n">
        <f aca="false">IF(H48&gt;=0,1,0)</f>
        <v>0</v>
      </c>
    </row>
    <row r="49" customFormat="false" ht="15" hidden="false" customHeight="false" outlineLevel="0" collapsed="false">
      <c r="A49" s="4" t="n">
        <v>21</v>
      </c>
      <c r="B49" s="14" t="n">
        <f aca="false">IF(A49&lt;=$B$7,0,MIN(1,(A49-$B$7)/($B$8-$B$7)))</f>
        <v>1</v>
      </c>
      <c r="C49" s="15" t="n">
        <f aca="false">$B$6*B49</f>
        <v>600</v>
      </c>
      <c r="D49" s="15" t="n">
        <f aca="false">$B$5</f>
        <v>10000</v>
      </c>
      <c r="E49" s="16" t="n">
        <f aca="false">C49*$B$9</f>
        <v>24</v>
      </c>
      <c r="F49" s="16" t="n">
        <f aca="false">E49*$B$10</f>
        <v>24</v>
      </c>
      <c r="G49" s="15" t="n">
        <f aca="false">F49*$B$11*$B$12</f>
        <v>14400</v>
      </c>
      <c r="H49" s="17" t="n">
        <f aca="false">H48+G49-D49</f>
        <v>-8400</v>
      </c>
      <c r="I49" s="4" t="n">
        <f aca="false">IF(H49&gt;=0,1,0)</f>
        <v>0</v>
      </c>
    </row>
    <row r="50" customFormat="false" ht="15" hidden="false" customHeight="false" outlineLevel="0" collapsed="false">
      <c r="A50" s="4" t="n">
        <v>22</v>
      </c>
      <c r="B50" s="14" t="n">
        <f aca="false">IF(A50&lt;=$B$7,0,MIN(1,(A50-$B$7)/($B$8-$B$7)))</f>
        <v>1</v>
      </c>
      <c r="C50" s="15" t="n">
        <f aca="false">$B$6*B50</f>
        <v>600</v>
      </c>
      <c r="D50" s="15" t="n">
        <f aca="false">$B$5</f>
        <v>10000</v>
      </c>
      <c r="E50" s="16" t="n">
        <f aca="false">C50*$B$9</f>
        <v>24</v>
      </c>
      <c r="F50" s="16" t="n">
        <f aca="false">E50*$B$10</f>
        <v>24</v>
      </c>
      <c r="G50" s="15" t="n">
        <f aca="false">F50*$B$11*$B$12</f>
        <v>14400</v>
      </c>
      <c r="H50" s="17" t="n">
        <f aca="false">H49+G50-D50</f>
        <v>-4000</v>
      </c>
      <c r="I50" s="4" t="n">
        <f aca="false">IF(H50&gt;=0,1,0)</f>
        <v>0</v>
      </c>
    </row>
    <row r="51" customFormat="false" ht="15" hidden="false" customHeight="false" outlineLevel="0" collapsed="false">
      <c r="A51" s="4" t="n">
        <v>23</v>
      </c>
      <c r="B51" s="14" t="n">
        <f aca="false">IF(A51&lt;=$B$7,0,MIN(1,(A51-$B$7)/($B$8-$B$7)))</f>
        <v>1</v>
      </c>
      <c r="C51" s="15" t="n">
        <f aca="false">$B$6*B51</f>
        <v>600</v>
      </c>
      <c r="D51" s="15" t="n">
        <f aca="false">$B$5</f>
        <v>10000</v>
      </c>
      <c r="E51" s="16" t="n">
        <f aca="false">C51*$B$9</f>
        <v>24</v>
      </c>
      <c r="F51" s="16" t="n">
        <f aca="false">E51*$B$10</f>
        <v>24</v>
      </c>
      <c r="G51" s="15" t="n">
        <f aca="false">F51*$B$11*$B$12</f>
        <v>14400</v>
      </c>
      <c r="H51" s="17" t="n">
        <f aca="false">H50+G51-D51</f>
        <v>400</v>
      </c>
      <c r="I51" s="4" t="n">
        <f aca="false">IF(H51&gt;=0,1,0)</f>
        <v>1</v>
      </c>
    </row>
    <row r="52" customFormat="false" ht="15" hidden="false" customHeight="false" outlineLevel="0" collapsed="false">
      <c r="A52" s="4" t="n">
        <v>24</v>
      </c>
      <c r="B52" s="14" t="n">
        <f aca="false">IF(A52&lt;=$B$7,0,MIN(1,(A52-$B$7)/($B$8-$B$7)))</f>
        <v>1</v>
      </c>
      <c r="C52" s="15" t="n">
        <f aca="false">$B$6*B52</f>
        <v>600</v>
      </c>
      <c r="D52" s="15" t="n">
        <f aca="false">$B$5</f>
        <v>10000</v>
      </c>
      <c r="E52" s="16" t="n">
        <f aca="false">C52*$B$9</f>
        <v>24</v>
      </c>
      <c r="F52" s="16" t="n">
        <f aca="false">E52*$B$10</f>
        <v>24</v>
      </c>
      <c r="G52" s="15" t="n">
        <f aca="false">F52*$B$11*$B$12</f>
        <v>14400</v>
      </c>
      <c r="H52" s="17" t="n">
        <f aca="false">H51+G52-D52</f>
        <v>4800</v>
      </c>
      <c r="I52" s="4" t="n">
        <f aca="false">IF(H52&gt;=0,1,0)</f>
        <v>1</v>
      </c>
    </row>
  </sheetData>
  <mergeCells count="1">
    <mergeCell ref="A2:I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5" hidden="false" customHeight="false" outlineLevel="0" collapsed="false">
      <c r="A1" s="18" t="s">
        <v>32</v>
      </c>
    </row>
    <row r="2" customFormat="false" ht="26.85" hidden="false" customHeight="false" outlineLevel="0" collapsed="false">
      <c r="A2" s="19" t="s">
        <v>33</v>
      </c>
    </row>
    <row r="3" customFormat="false" ht="26.85" hidden="false" customHeight="false" outlineLevel="0" collapsed="false">
      <c r="A3" s="19" t="s">
        <v>34</v>
      </c>
    </row>
    <row r="4" customFormat="false" ht="15" hidden="false" customHeight="false" outlineLevel="0" collapsed="false">
      <c r="A4" s="19" t="s">
        <v>35</v>
      </c>
    </row>
    <row r="5" customFormat="false" ht="26.85" hidden="false" customHeight="false" outlineLevel="0" collapsed="false">
      <c r="A5" s="19" t="s">
        <v>36</v>
      </c>
    </row>
    <row r="6" customFormat="false" ht="15" hidden="false" customHeight="false" outlineLevel="0" collapsed="false">
      <c r="A6" s="19" t="s">
        <v>37</v>
      </c>
    </row>
    <row r="7" customFormat="false" ht="15" hidden="false" customHeight="false" outlineLevel="0" collapsed="false">
      <c r="A7" s="19" t="s">
        <v>38</v>
      </c>
    </row>
    <row r="8" customFormat="false" ht="26.85" hidden="false" customHeight="false" outlineLevel="0" collapsed="false">
      <c r="A8" s="19" t="s">
        <v>39</v>
      </c>
    </row>
    <row r="9" customFormat="false" ht="15" hidden="false" customHeight="false" outlineLevel="0" collapsed="false">
      <c r="A9" s="19" t="s">
        <v>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2026-10-25T07:01:58Z</dcterms:created>
  <dc:creator>openpyxl</dc:creator>
  <dc:description/>
  <dc:language>en-US</dc:language>
  <cp:lastModifiedBy/>
  <dcterms:modified xsi:type="dcterms:W3CDTF">2026-10-25T07:01:58Z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